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435" activeTab="0"/>
  </bookViews>
  <sheets>
    <sheet name="Revenue Budget" sheetId="1" r:id="rId1"/>
    <sheet name="Capital Budget" sheetId="2" r:id="rId2"/>
    <sheet name="HRA" sheetId="3" r:id="rId3"/>
  </sheets>
  <definedNames>
    <definedName name="_xlnm.Print_Area" localSheetId="1">'Capital Budget'!$B$1:$K$62</definedName>
    <definedName name="_xlnm.Print_Area" localSheetId="2">'HRA'!$A$1:$F$33</definedName>
    <definedName name="_xlnm.Print_Area" localSheetId="0">'Revenue Budget'!$B$1:$P$95</definedName>
  </definedNames>
  <calcPr fullCalcOnLoad="1"/>
</workbook>
</file>

<file path=xl/sharedStrings.xml><?xml version="1.0" encoding="utf-8"?>
<sst xmlns="http://schemas.openxmlformats.org/spreadsheetml/2006/main" count="157" uniqueCount="138">
  <si>
    <t>2013/14</t>
  </si>
  <si>
    <t>2014/15</t>
  </si>
  <si>
    <t>£000'S</t>
  </si>
  <si>
    <t>£1000's</t>
  </si>
  <si>
    <t>Consultation Budget Net Budget Requirement</t>
  </si>
  <si>
    <t>Cumulative additional savings</t>
  </si>
  <si>
    <t>Additional costs</t>
  </si>
  <si>
    <t>Total additional costs</t>
  </si>
  <si>
    <t>Net effect on budget in-year</t>
  </si>
  <si>
    <t>Cumulative effect on budget</t>
  </si>
  <si>
    <t>Alternative Budget Net Budget Requirement</t>
  </si>
  <si>
    <t>Financed By :</t>
  </si>
  <si>
    <t>Council Tax</t>
  </si>
  <si>
    <t>Total</t>
  </si>
  <si>
    <t>General Fund Working Balance</t>
  </si>
  <si>
    <t>Working Balance 1st April</t>
  </si>
  <si>
    <t>Transfer to/(from) balance</t>
  </si>
  <si>
    <t>Percentage of budget</t>
  </si>
  <si>
    <t>Alternative budget transfer to/(from) reserves</t>
  </si>
  <si>
    <t>add back labour proposals</t>
  </si>
  <si>
    <t>take greens proposals (net)</t>
  </si>
  <si>
    <t>Transfers to (from) balances</t>
  </si>
  <si>
    <t>opening transfer to (from) balances per budget report</t>
  </si>
  <si>
    <t>ADDITIONAL SPENDING</t>
  </si>
  <si>
    <t>REVISED CAPITAL PROGRAM</t>
  </si>
  <si>
    <t>FINANCING</t>
  </si>
  <si>
    <t>REVISED CAPITAL FINANCING</t>
  </si>
  <si>
    <t>REVENUE</t>
  </si>
  <si>
    <t>2015/16</t>
  </si>
  <si>
    <t>PROPOSED AMENDMENTS TO THE ADMINISTRATIONS CONSULTATION BUDGET</t>
  </si>
  <si>
    <t>Working Balance 31st March</t>
  </si>
  <si>
    <t>Changes since the consultation budget</t>
  </si>
  <si>
    <t>Savings</t>
  </si>
  <si>
    <t>Total additional savings/growth</t>
  </si>
  <si>
    <t>Additional Savings/growth</t>
  </si>
  <si>
    <t>2016/17</t>
  </si>
  <si>
    <t>FINANCING AS PER CEB REPORT 19TH DECEMBER</t>
  </si>
  <si>
    <t>CAPITAL PROGRAM AS PER CEB 19TH DECEMBER - General Fund</t>
  </si>
  <si>
    <t>HRA</t>
  </si>
  <si>
    <t>GREEN GROUP</t>
  </si>
  <si>
    <t>Limit SRA allowance on CEB to 5 Councillors and reduce remainder by £2k each</t>
  </si>
  <si>
    <t>Member grants to be delivered via area ctte budgets (see spend below)</t>
  </si>
  <si>
    <t>Increase parking charges by additional 1%</t>
  </si>
  <si>
    <t>Agree all CEB New Revenue Proposals except</t>
  </si>
  <si>
    <t>reinstate area committee budgets, area planning &amp; staffing</t>
  </si>
  <si>
    <t>keep Temple Cowley Pool open</t>
  </si>
  <si>
    <t>fund for installation of grit bins at critical spots</t>
  </si>
  <si>
    <t>contribution to Dawson Street Square, off Cowley Road</t>
  </si>
  <si>
    <t>install bike parking, St. Clements St</t>
  </si>
  <si>
    <t>subsidise ESOL language training</t>
  </si>
  <si>
    <t>subsidise  County cuts to Day Centre in Oxford</t>
  </si>
  <si>
    <t>out-of-centre retail manager (fundraise in Y2 to cover cost)</t>
  </si>
  <si>
    <t>introduction of late night licence fees</t>
  </si>
  <si>
    <t>Repair &amp; refurbishment to Temple Cowley Pool</t>
  </si>
  <si>
    <t>Repairs to existing BBL pool</t>
  </si>
  <si>
    <t>Support to purchase Warneford Meadow from NHS</t>
  </si>
  <si>
    <t>Contribution to Low Carbon Oxford solar on Council buildings</t>
  </si>
  <si>
    <t>Reverse some of surplus revenue transfer to capital</t>
  </si>
  <si>
    <t>Additonal New Homes Bonus</t>
  </si>
  <si>
    <t>Pay Settlement</t>
  </si>
  <si>
    <t>Homelessness prevention</t>
  </si>
  <si>
    <t>Promotion of Economic Growth and Jobs: Officer Support</t>
  </si>
  <si>
    <t>Parish council tax support grant</t>
  </si>
  <si>
    <t>Council tax grant shown in funding below</t>
  </si>
  <si>
    <t xml:space="preserve">Direct revenue funding </t>
  </si>
  <si>
    <t>Formula Grant and specific grants</t>
  </si>
  <si>
    <t>Collection Fund Surplus</t>
  </si>
  <si>
    <t>Slippages from 2012/13</t>
  </si>
  <si>
    <t>Oxford Spires</t>
  </si>
  <si>
    <t>Town Hall</t>
  </si>
  <si>
    <t>Additional capital funding for additions to Consultation Budget</t>
  </si>
  <si>
    <t xml:space="preserve">other listed fees &amp; penalty charges increased (courses, gaming, clubs, premises,  taxis, etc.) by RPI (2.6%) rather than 0% </t>
  </si>
  <si>
    <t>Revised Total Income</t>
  </si>
  <si>
    <t>Total Expenditure (unchanged)</t>
  </si>
  <si>
    <t>Net Operating Expenditure/(Income)</t>
  </si>
  <si>
    <t>Total Appropriations</t>
  </si>
  <si>
    <t xml:space="preserve">ANNUAL (SURPLUS) / DEFICIT </t>
  </si>
  <si>
    <t>Opening Balance</t>
  </si>
  <si>
    <t xml:space="preserve">Closing Balance </t>
  </si>
  <si>
    <t>student letting agency (grant fund)</t>
  </si>
  <si>
    <t>Amendment to grants budget (Cowley Rd Carnival)</t>
  </si>
  <si>
    <t>subsidise pest control services (fees &amp; charges)</t>
  </si>
  <si>
    <t xml:space="preserve">BBL pool extn </t>
  </si>
  <si>
    <t>Leaving the following amount unallocated - to be put in Capital Reserve</t>
  </si>
  <si>
    <t>Park &amp; Ride increase to £2.50  and £1.00 after 8pm (aligned with City Centre Car Park 1hr rate &amp; times) - then RPI thereafter  - currently free after 6:30pm (retain concessions - figure incl resistance)</t>
  </si>
  <si>
    <t xml:space="preserve">Additional 5% cut to Crime Strategy/CCTV budget (currently £480k) </t>
  </si>
  <si>
    <t>Reduction in size of media &amp; communications</t>
  </si>
  <si>
    <t>stop Your Oxford (direct savings = £8k plus staff time savings reflected above)</t>
  </si>
  <si>
    <t>Extra river bank enforcement</t>
  </si>
  <si>
    <t>Events (halve proposed annual grant)</t>
  </si>
  <si>
    <t>improve neighbourhood planning notifications</t>
  </si>
  <si>
    <t>phase-in free green waste collection (fees &amp; charges) - half price in Y1 &amp; 2, free Y3 &amp; 4</t>
  </si>
  <si>
    <t>Freeze fees for accommodation assessments and work permit application</t>
  </si>
  <si>
    <t>CAPITAL - GREEN GROUP</t>
  </si>
  <si>
    <t>Summary - Green Group Revenue Budget 2013-2014</t>
  </si>
  <si>
    <t>Summary - Green Group Capital Budget 2013-14</t>
  </si>
  <si>
    <t>By cancelling the proposed new pool at BBL we free up £7.5m of capital expenditure. This is reduced by around</t>
  </si>
  <si>
    <t>spend £2.6m on refurbishng the existing pools at TCP and BBL which would substantially extend their lives.</t>
  </si>
  <si>
    <t>revenue budget). £1m of the remainder is held back to fund any abortive costs from cancelling the BBL pool.</t>
  </si>
  <si>
    <t>Of the remaining £0.9m, we put £200k towards purchasing Warneford Meadow for the people of Oxford and</t>
  </si>
  <si>
    <t xml:space="preserve">£500k to further boost funding of renewable energy installations on Council buildings which will generate </t>
  </si>
  <si>
    <t xml:space="preserve">energy savings that would appear in the revenue budget (which we have conservatively NOT shown). </t>
  </si>
  <si>
    <t xml:space="preserve">£1.5m by the loss of revenue from sale of the Temple Cowley Pool land. Of the remaining £6m, we would </t>
  </si>
  <si>
    <t>This leaves £3.4m of which £1.5m is used to offset the anticipated revenue contribution (that we have retained in the</t>
  </si>
  <si>
    <t>Summary - Green Group HRA Budget Amendment - Green Group</t>
  </si>
  <si>
    <t xml:space="preserve">under seige from the benefit cap and bedroom tax. The Council is no longer required by central government to </t>
  </si>
  <si>
    <t>follow the so-called convergence formula (aimed at converging private and public sector rents) and many Council's have</t>
  </si>
  <si>
    <t xml:space="preserve">now abandoned this. </t>
  </si>
  <si>
    <t>Note that the Council profits from Council house rents earning £m's more than is required to maintain the housing stock.</t>
  </si>
  <si>
    <t xml:space="preserve">The surplus is used to support the Council's ambitious capital programme, to be used to fund new housing and other new projects. </t>
  </si>
  <si>
    <t xml:space="preserve">We deplore the proposed 'inflation plus' increases to Council rents and charges at a time when Council tenants are </t>
  </si>
  <si>
    <t xml:space="preserve">The Council's proposed 4.6% average rent increase on top of  service charge increases is going to hit tenants hard. </t>
  </si>
  <si>
    <t xml:space="preserve">We believe that it is possible to find other means of funding these worthy projects (by borrowing against future rental income, </t>
  </si>
  <si>
    <t xml:space="preserve">for example) lightening the burden on today's hard-pressed Council tenants. </t>
  </si>
  <si>
    <t xml:space="preserve">Such a radical re-think of our capital funding programme is beyond the scope of a budget amendment, but to indicate what is </t>
  </si>
  <si>
    <t>possible within the current budget framework, we have reversed the proposed service charge increase.</t>
  </si>
  <si>
    <t>Reduce Service Charge increase  (we still support better redistribution of this)</t>
  </si>
  <si>
    <t xml:space="preserve"> Capital Reciepts</t>
  </si>
  <si>
    <t>Replacement of underspends transferred from revenue</t>
  </si>
  <si>
    <t>Payment towards abortive costs of pool</t>
  </si>
  <si>
    <t xml:space="preserve">Reduced use of capital Reciepts </t>
  </si>
  <si>
    <t>The residual £71k we would leave in the Capital Reserve adding to the size of the contingency.</t>
  </si>
  <si>
    <t>Receipts used on new iniatives shown above</t>
  </si>
  <si>
    <t>Lost receipt from sale of pool</t>
  </si>
  <si>
    <t>Reduced receipts used on BBL pool</t>
  </si>
  <si>
    <t>We present here a four year balanced budget amendment which builds on the consultation budget - rather than seeks to fundamentally change it.</t>
  </si>
  <si>
    <t>that have been woefully under-funded by the County Council.  Although the City Council can never plug the gap left by County cuts, it is important that we try</t>
  </si>
  <si>
    <t>and do what we can within our own limited resources whilst not undermining the quality of the valuable services that we have historically delivered.</t>
  </si>
  <si>
    <t>Our budget takes advantage of the fact that we would reduce the size of the capital programme by £4.0m (by refurbishing both BBL and TC pools rather than building</t>
  </si>
  <si>
    <t xml:space="preserve">a costly new pool) and takes some (£1.5m) of the predicted revenue underspend destined for the capital fund and instead spends this money on one-off items, </t>
  </si>
  <si>
    <t>reductions in fees and charges and grants.  The underspend is currently expected to comfortably exceed £1.5m, but if it doesn’t then we accept that we would need to</t>
  </si>
  <si>
    <t xml:space="preserve">tailor our spending plans accordingly (although note that the Council would still remain better off overall as a result of our reductions in Capital Spend). </t>
  </si>
  <si>
    <t>On top of this we have made various ongoing savings in CEB allowances, increased car parking and P &amp; R charges and made other modest cuts to fund our on-going</t>
  </si>
  <si>
    <t>Note that our budget amendment does not carry with it any  increased budgetary risk (we are actually spending less overall) - but does shift the risk from capital to</t>
  </si>
  <si>
    <t xml:space="preserve">revenue. We are spending less on capital items - but more on revenue items. We have, however, retained flexibility by focusing our spending on one-off items </t>
  </si>
  <si>
    <t>or fees &amp; charges that can quickly be altered should the financial situation take a turn for the worse.</t>
  </si>
  <si>
    <t>We may not share the same priorities as the administration, but we continue to support the spending on education, youth work and elderly people's services</t>
  </si>
  <si>
    <t xml:space="preserve">revenue priorities such as the return to Area Committees. We have prudently NOT included energy cost reductions from our capital spending on renewables.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</si>
</sst>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 \(#,##0\)"/>
    <numFmt numFmtId="165" formatCode="#,##0;[Black]\(#,##0\)"/>
  </numFmts>
  <fonts count="31"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" fillId="24" borderId="0" xfId="0" applyNumberFormat="1" applyFont="1" applyFill="1" applyBorder="1" applyAlignment="1">
      <alignment horizontal="left" vertical="top"/>
    </xf>
    <xf numFmtId="164" fontId="3" fillId="24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0" fillId="25" borderId="12" xfId="0" applyFill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3" fillId="0" borderId="12" xfId="0" applyNumberFormat="1" applyFont="1" applyFill="1" applyBorder="1" applyAlignment="1">
      <alignment vertical="top" wrapText="1"/>
    </xf>
    <xf numFmtId="164" fontId="2" fillId="0" borderId="19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0" fontId="9" fillId="24" borderId="2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2" fillId="24" borderId="2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3" fillId="24" borderId="2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164" fontId="7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16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164" fontId="3" fillId="0" borderId="1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1" fillId="24" borderId="0" xfId="0" applyFont="1" applyFill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PageLayoutView="0" workbookViewId="0" topLeftCell="A64">
      <selection activeCell="G23" sqref="G23"/>
    </sheetView>
  </sheetViews>
  <sheetFormatPr defaultColWidth="9.140625" defaultRowHeight="15"/>
  <cols>
    <col min="1" max="1" width="13.7109375" style="0" customWidth="1"/>
    <col min="2" max="2" width="72.57421875" style="0" customWidth="1"/>
    <col min="3" max="3" width="11.7109375" style="22" customWidth="1"/>
    <col min="4" max="4" width="13.00390625" style="22" customWidth="1"/>
    <col min="5" max="5" width="13.140625" style="22" customWidth="1"/>
    <col min="6" max="6" width="12.28125" style="22" customWidth="1"/>
    <col min="7" max="7" width="28.28125" style="0" customWidth="1"/>
    <col min="8" max="9" width="34.57421875" style="0" customWidth="1"/>
    <col min="10" max="10" width="16.57421875" style="0" customWidth="1"/>
    <col min="18" max="18" width="21.140625" style="0" customWidth="1"/>
  </cols>
  <sheetData>
    <row r="1" ht="21">
      <c r="B1" s="125" t="s">
        <v>94</v>
      </c>
    </row>
    <row r="2" ht="15">
      <c r="B2" s="99"/>
    </row>
    <row r="3" ht="15">
      <c r="B3" t="s">
        <v>125</v>
      </c>
    </row>
    <row r="4" ht="15">
      <c r="B4" t="s">
        <v>136</v>
      </c>
    </row>
    <row r="5" ht="15">
      <c r="B5" t="s">
        <v>126</v>
      </c>
    </row>
    <row r="6" ht="15">
      <c r="B6" t="s">
        <v>127</v>
      </c>
    </row>
    <row r="8" ht="15">
      <c r="B8" t="s">
        <v>128</v>
      </c>
    </row>
    <row r="9" ht="15">
      <c r="B9" t="s">
        <v>129</v>
      </c>
    </row>
    <row r="10" ht="15">
      <c r="B10" t="s">
        <v>130</v>
      </c>
    </row>
    <row r="11" ht="15">
      <c r="B11" t="s">
        <v>131</v>
      </c>
    </row>
    <row r="13" ht="15">
      <c r="B13" t="s">
        <v>132</v>
      </c>
    </row>
    <row r="14" ht="15">
      <c r="B14" t="s">
        <v>137</v>
      </c>
    </row>
    <row r="16" ht="15">
      <c r="B16" t="s">
        <v>133</v>
      </c>
    </row>
    <row r="17" ht="15">
      <c r="B17" t="s">
        <v>134</v>
      </c>
    </row>
    <row r="18" ht="15">
      <c r="B18" t="s">
        <v>135</v>
      </c>
    </row>
    <row r="20" spans="2:4" ht="15">
      <c r="B20" s="99" t="s">
        <v>29</v>
      </c>
      <c r="C20" s="123"/>
      <c r="D20" s="123" t="s">
        <v>39</v>
      </c>
    </row>
    <row r="21" ht="15.75" thickBot="1">
      <c r="B21" t="s">
        <v>27</v>
      </c>
    </row>
    <row r="22" spans="2:6" ht="15">
      <c r="B22" t="s">
        <v>3</v>
      </c>
      <c r="C22" s="12" t="s">
        <v>0</v>
      </c>
      <c r="D22" s="12" t="s">
        <v>1</v>
      </c>
      <c r="E22" s="12" t="s">
        <v>28</v>
      </c>
      <c r="F22" s="12" t="s">
        <v>35</v>
      </c>
    </row>
    <row r="23" spans="3:6" ht="15.75" thickBot="1">
      <c r="C23" s="13"/>
      <c r="D23" s="13"/>
      <c r="E23" s="13"/>
      <c r="F23" s="13"/>
    </row>
    <row r="24" spans="2:7" ht="15">
      <c r="B24" s="24" t="s">
        <v>4</v>
      </c>
      <c r="C24" s="56">
        <v>24133</v>
      </c>
      <c r="D24" s="56">
        <v>23323</v>
      </c>
      <c r="E24" s="56">
        <v>22043</v>
      </c>
      <c r="F24" s="56">
        <v>21891</v>
      </c>
      <c r="G24" s="25"/>
    </row>
    <row r="25" spans="2:7" ht="15">
      <c r="B25" s="26"/>
      <c r="C25" s="57"/>
      <c r="D25" s="57"/>
      <c r="E25" s="57"/>
      <c r="F25" s="57"/>
      <c r="G25" s="25"/>
    </row>
    <row r="26" spans="2:7" ht="15">
      <c r="B26" s="73" t="s">
        <v>31</v>
      </c>
      <c r="C26" s="57"/>
      <c r="D26" s="57"/>
      <c r="E26" s="57"/>
      <c r="F26" s="57"/>
      <c r="G26" s="25"/>
    </row>
    <row r="27" spans="2:9" ht="15">
      <c r="B27" s="95" t="s">
        <v>58</v>
      </c>
      <c r="C27" s="124">
        <v>-124</v>
      </c>
      <c r="D27" s="124">
        <v>-124</v>
      </c>
      <c r="E27" s="124">
        <v>-124</v>
      </c>
      <c r="F27" s="124">
        <v>-124</v>
      </c>
      <c r="G27" s="25"/>
      <c r="I27" s="88"/>
    </row>
    <row r="28" spans="2:9" ht="15">
      <c r="B28" s="95" t="s">
        <v>59</v>
      </c>
      <c r="C28" s="124">
        <v>-507</v>
      </c>
      <c r="D28" s="124">
        <v>-1047</v>
      </c>
      <c r="E28" s="124">
        <v>-1309</v>
      </c>
      <c r="F28" s="124">
        <v>-1433</v>
      </c>
      <c r="G28" s="25"/>
      <c r="I28" s="88"/>
    </row>
    <row r="29" spans="2:9" ht="15">
      <c r="B29" s="95" t="s">
        <v>60</v>
      </c>
      <c r="C29" s="124">
        <v>957</v>
      </c>
      <c r="D29" s="124">
        <v>957</v>
      </c>
      <c r="E29" s="124">
        <v>957</v>
      </c>
      <c r="F29" s="124">
        <v>957</v>
      </c>
      <c r="G29" s="25"/>
      <c r="I29" s="88"/>
    </row>
    <row r="30" spans="2:9" ht="15">
      <c r="B30" s="95" t="s">
        <v>61</v>
      </c>
      <c r="C30" s="124">
        <v>150</v>
      </c>
      <c r="D30" s="124">
        <v>150</v>
      </c>
      <c r="E30" s="124">
        <v>150</v>
      </c>
      <c r="F30" s="124">
        <v>0</v>
      </c>
      <c r="G30" s="25"/>
      <c r="I30" s="88"/>
    </row>
    <row r="31" spans="2:9" ht="15">
      <c r="B31" s="104" t="s">
        <v>62</v>
      </c>
      <c r="C31" s="124">
        <v>24</v>
      </c>
      <c r="D31" s="124"/>
      <c r="E31" s="124"/>
      <c r="F31" s="124"/>
      <c r="G31" s="25"/>
      <c r="I31" s="88"/>
    </row>
    <row r="32" spans="2:9" ht="15">
      <c r="B32" s="104" t="s">
        <v>63</v>
      </c>
      <c r="C32" s="124">
        <v>278</v>
      </c>
      <c r="D32" s="124">
        <v>285</v>
      </c>
      <c r="E32" s="124"/>
      <c r="F32" s="124"/>
      <c r="G32" s="25"/>
      <c r="I32" s="88"/>
    </row>
    <row r="33" spans="2:9" ht="15">
      <c r="B33" s="104" t="s">
        <v>64</v>
      </c>
      <c r="C33" s="124">
        <v>116</v>
      </c>
      <c r="D33" s="124">
        <v>-241</v>
      </c>
      <c r="E33" s="124">
        <v>-53</v>
      </c>
      <c r="F33" s="124">
        <v>-241</v>
      </c>
      <c r="G33" s="25"/>
      <c r="I33" s="88"/>
    </row>
    <row r="34" spans="2:9" ht="15">
      <c r="B34" s="74"/>
      <c r="C34" s="124"/>
      <c r="D34" s="124"/>
      <c r="E34" s="124"/>
      <c r="F34" s="124"/>
      <c r="G34" s="25"/>
      <c r="I34" s="88"/>
    </row>
    <row r="35" spans="2:7" ht="15">
      <c r="B35" s="26"/>
      <c r="C35" s="57"/>
      <c r="D35" s="57"/>
      <c r="E35" s="57"/>
      <c r="F35" s="57"/>
      <c r="G35" s="25"/>
    </row>
    <row r="36" spans="2:11" ht="15.75">
      <c r="B36" s="27" t="s">
        <v>34</v>
      </c>
      <c r="C36" s="57"/>
      <c r="D36" s="57"/>
      <c r="E36" s="57"/>
      <c r="F36" s="57"/>
      <c r="G36" s="28"/>
      <c r="H36" s="17"/>
      <c r="I36" s="17"/>
      <c r="J36" s="17"/>
      <c r="K36" s="17"/>
    </row>
    <row r="37" spans="1:9" ht="15">
      <c r="A37">
        <v>1</v>
      </c>
      <c r="B37" s="94" t="s">
        <v>57</v>
      </c>
      <c r="C37" s="58">
        <v>-1500</v>
      </c>
      <c r="D37" s="58">
        <v>0</v>
      </c>
      <c r="E37" s="58">
        <v>0</v>
      </c>
      <c r="F37" s="58">
        <v>0</v>
      </c>
      <c r="G37" s="29"/>
      <c r="H37" s="25"/>
      <c r="I37" s="25"/>
    </row>
    <row r="38" spans="1:9" ht="20.25" customHeight="1">
      <c r="A38">
        <v>2</v>
      </c>
      <c r="B38" s="82" t="s">
        <v>40</v>
      </c>
      <c r="C38" s="58">
        <v>-45</v>
      </c>
      <c r="D38" s="58">
        <v>-45</v>
      </c>
      <c r="E38" s="58">
        <v>-45</v>
      </c>
      <c r="F38" s="58">
        <v>-45</v>
      </c>
      <c r="G38" s="29"/>
      <c r="H38" s="25"/>
      <c r="I38" s="25"/>
    </row>
    <row r="39" spans="1:9" ht="20.25" customHeight="1">
      <c r="A39">
        <v>3</v>
      </c>
      <c r="B39" s="94" t="s">
        <v>42</v>
      </c>
      <c r="C39" s="58">
        <v>-60</v>
      </c>
      <c r="D39" s="58">
        <v>-60</v>
      </c>
      <c r="E39" s="58">
        <v>-60</v>
      </c>
      <c r="F39" s="58">
        <v>-60</v>
      </c>
      <c r="G39" s="29"/>
      <c r="H39" s="25"/>
      <c r="I39" s="25"/>
    </row>
    <row r="40" spans="1:9" ht="51.75" customHeight="1">
      <c r="A40">
        <v>4</v>
      </c>
      <c r="B40" s="94" t="s">
        <v>84</v>
      </c>
      <c r="C40" s="58">
        <v>-150</v>
      </c>
      <c r="D40" s="58">
        <v>-165</v>
      </c>
      <c r="E40" s="58">
        <v>-180</v>
      </c>
      <c r="F40" s="58">
        <v>-195</v>
      </c>
      <c r="G40" s="29"/>
      <c r="H40" s="25"/>
      <c r="I40" s="25"/>
    </row>
    <row r="41" spans="1:9" ht="20.25" customHeight="1">
      <c r="A41">
        <v>5</v>
      </c>
      <c r="B41" s="94" t="s">
        <v>85</v>
      </c>
      <c r="C41" s="58">
        <v>-25</v>
      </c>
      <c r="D41" s="58">
        <v>-25</v>
      </c>
      <c r="E41" s="58">
        <v>-25</v>
      </c>
      <c r="F41" s="58">
        <v>-25</v>
      </c>
      <c r="G41" s="29"/>
      <c r="H41" s="25"/>
      <c r="I41" s="25"/>
    </row>
    <row r="42" spans="1:9" ht="15">
      <c r="A42">
        <v>6</v>
      </c>
      <c r="B42" s="26" t="s">
        <v>86</v>
      </c>
      <c r="C42" s="57">
        <v>-30</v>
      </c>
      <c r="D42" s="57">
        <v>-30</v>
      </c>
      <c r="E42" s="57">
        <v>-30</v>
      </c>
      <c r="F42" s="57">
        <v>-30</v>
      </c>
      <c r="G42" s="3"/>
      <c r="H42" s="25"/>
      <c r="I42" s="25"/>
    </row>
    <row r="43" spans="1:9" ht="15">
      <c r="A43">
        <v>7</v>
      </c>
      <c r="B43" s="26" t="s">
        <v>87</v>
      </c>
      <c r="C43" s="57">
        <v>-8</v>
      </c>
      <c r="D43" s="57">
        <v>-8</v>
      </c>
      <c r="E43" s="57">
        <v>-8</v>
      </c>
      <c r="F43" s="57">
        <v>-8</v>
      </c>
      <c r="G43" s="3"/>
      <c r="H43" s="25"/>
      <c r="I43" s="25"/>
    </row>
    <row r="44" spans="1:9" ht="15">
      <c r="A44">
        <v>8</v>
      </c>
      <c r="B44" s="26" t="s">
        <v>41</v>
      </c>
      <c r="C44" s="57">
        <v>-122</v>
      </c>
      <c r="D44" s="57">
        <v>-122</v>
      </c>
      <c r="E44" s="57">
        <v>-122</v>
      </c>
      <c r="F44" s="57">
        <v>-122</v>
      </c>
      <c r="G44" s="3"/>
      <c r="H44" s="25"/>
      <c r="I44" s="25"/>
    </row>
    <row r="45" spans="1:9" ht="15">
      <c r="A45">
        <v>9</v>
      </c>
      <c r="B45" s="26" t="s">
        <v>52</v>
      </c>
      <c r="C45" s="57">
        <v>-25</v>
      </c>
      <c r="D45" s="57">
        <v>-50</v>
      </c>
      <c r="E45" s="57">
        <v>-50</v>
      </c>
      <c r="F45" s="57">
        <v>-50</v>
      </c>
      <c r="G45" s="3"/>
      <c r="H45" s="25"/>
      <c r="I45" s="25"/>
    </row>
    <row r="46" spans="1:9" ht="15">
      <c r="A46">
        <v>10</v>
      </c>
      <c r="B46" s="26" t="s">
        <v>71</v>
      </c>
      <c r="C46" s="57">
        <v>-5</v>
      </c>
      <c r="D46" s="57">
        <v>-5</v>
      </c>
      <c r="E46" s="57">
        <v>-5</v>
      </c>
      <c r="F46" s="57">
        <v>-5</v>
      </c>
      <c r="G46" s="3"/>
      <c r="H46" s="25"/>
      <c r="I46" s="25"/>
    </row>
    <row r="47" spans="3:9" ht="15">
      <c r="C47" s="57"/>
      <c r="D47" s="57"/>
      <c r="E47" s="57"/>
      <c r="F47" s="57"/>
      <c r="G47" s="3"/>
      <c r="H47" s="25"/>
      <c r="I47" s="25"/>
    </row>
    <row r="48" spans="2:9" ht="15">
      <c r="B48" s="73" t="s">
        <v>43</v>
      </c>
      <c r="C48" s="57"/>
      <c r="D48" s="57"/>
      <c r="E48" s="57"/>
      <c r="F48" s="57"/>
      <c r="G48" s="3"/>
      <c r="H48" s="25"/>
      <c r="I48" s="25"/>
    </row>
    <row r="49" spans="1:9" ht="15">
      <c r="A49">
        <v>11</v>
      </c>
      <c r="B49" s="95" t="s">
        <v>88</v>
      </c>
      <c r="C49" s="57">
        <v>-22</v>
      </c>
      <c r="D49" s="57">
        <v>-22</v>
      </c>
      <c r="E49" s="57">
        <v>-22</v>
      </c>
      <c r="F49" s="57">
        <v>-22</v>
      </c>
      <c r="G49" s="3"/>
      <c r="H49" s="25"/>
      <c r="I49" s="25"/>
    </row>
    <row r="50" spans="1:9" ht="15.75" thickBot="1">
      <c r="A50">
        <v>12</v>
      </c>
      <c r="B50" s="26" t="s">
        <v>89</v>
      </c>
      <c r="C50" s="57">
        <v>-25</v>
      </c>
      <c r="D50" s="57">
        <v>-25</v>
      </c>
      <c r="E50" s="57">
        <v>-25</v>
      </c>
      <c r="F50" s="57">
        <v>-25</v>
      </c>
      <c r="G50" s="3"/>
      <c r="H50" s="25"/>
      <c r="I50" s="25"/>
    </row>
    <row r="51" spans="2:17" s="1" customFormat="1" ht="15.75" thickBot="1">
      <c r="B51" s="30" t="s">
        <v>33</v>
      </c>
      <c r="C51" s="59">
        <f>+SUM(C37:C50)</f>
        <v>-2017</v>
      </c>
      <c r="D51" s="59">
        <f>+SUM(D37:D50)</f>
        <v>-557</v>
      </c>
      <c r="E51" s="59">
        <f>+SUM(E37:E50)</f>
        <v>-572</v>
      </c>
      <c r="F51" s="59">
        <f>+SUM(F37:F50)</f>
        <v>-587</v>
      </c>
      <c r="G51" s="31"/>
      <c r="H51" s="32"/>
      <c r="I51" s="32"/>
      <c r="Q51" s="96"/>
    </row>
    <row r="52" spans="2:9" s="1" customFormat="1" ht="15">
      <c r="B52" s="40" t="s">
        <v>5</v>
      </c>
      <c r="C52" s="77">
        <f>C51</f>
        <v>-2017</v>
      </c>
      <c r="D52" s="77">
        <f>C52+D51</f>
        <v>-2574</v>
      </c>
      <c r="E52" s="77">
        <f>D52+E51</f>
        <v>-3146</v>
      </c>
      <c r="F52" s="77">
        <f>E52+F51</f>
        <v>-3733</v>
      </c>
      <c r="G52" s="31"/>
      <c r="H52" s="32"/>
      <c r="I52" s="32"/>
    </row>
    <row r="53" spans="2:14" ht="15.75">
      <c r="B53" s="41"/>
      <c r="C53" s="60"/>
      <c r="D53" s="60"/>
      <c r="E53" s="60"/>
      <c r="F53" s="60"/>
      <c r="G53" s="3"/>
      <c r="H53" s="28"/>
      <c r="I53" s="28"/>
      <c r="J53" s="17"/>
      <c r="K53" s="17"/>
      <c r="L53" s="17"/>
      <c r="M53" s="5"/>
      <c r="N53" s="5"/>
    </row>
    <row r="54" spans="2:18" ht="15">
      <c r="B54" s="83" t="s">
        <v>6</v>
      </c>
      <c r="C54" s="60"/>
      <c r="D54" s="60"/>
      <c r="E54" s="60"/>
      <c r="F54" s="60"/>
      <c r="G54" s="3"/>
      <c r="H54" s="25"/>
      <c r="I54" s="25"/>
      <c r="R54" s="102"/>
    </row>
    <row r="55" spans="1:18" ht="23.25" customHeight="1">
      <c r="A55">
        <v>1</v>
      </c>
      <c r="B55" s="84" t="s">
        <v>44</v>
      </c>
      <c r="C55" s="57">
        <v>250</v>
      </c>
      <c r="D55" s="57">
        <v>250</v>
      </c>
      <c r="E55" s="57">
        <v>250</v>
      </c>
      <c r="F55" s="57">
        <v>250</v>
      </c>
      <c r="G55" s="3"/>
      <c r="H55" s="3"/>
      <c r="I55" s="76"/>
      <c r="J55" s="129"/>
      <c r="K55" s="130"/>
      <c r="L55" s="130"/>
      <c r="M55" s="130"/>
      <c r="N55" s="130"/>
      <c r="R55" s="99"/>
    </row>
    <row r="56" spans="1:23" ht="20.25" customHeight="1">
      <c r="A56">
        <v>2</v>
      </c>
      <c r="B56" s="85" t="s">
        <v>45</v>
      </c>
      <c r="C56" s="58">
        <v>0</v>
      </c>
      <c r="D56" s="58">
        <v>300</v>
      </c>
      <c r="E56" s="58">
        <v>400</v>
      </c>
      <c r="F56" s="58">
        <v>400</v>
      </c>
      <c r="G56" s="29"/>
      <c r="H56" s="25"/>
      <c r="I56" s="81"/>
      <c r="S56" s="91"/>
      <c r="T56" s="91"/>
      <c r="U56" s="91"/>
      <c r="V56" s="91"/>
      <c r="W56" s="91"/>
    </row>
    <row r="57" spans="1:9" ht="15">
      <c r="A57">
        <v>3</v>
      </c>
      <c r="B57" s="85" t="s">
        <v>80</v>
      </c>
      <c r="C57" s="78">
        <v>50</v>
      </c>
      <c r="D57" s="78">
        <v>0</v>
      </c>
      <c r="E57" s="78">
        <v>0</v>
      </c>
      <c r="F57" s="78">
        <v>0</v>
      </c>
      <c r="G57" s="29"/>
      <c r="H57" s="25"/>
      <c r="I57" s="76"/>
    </row>
    <row r="58" spans="1:22" ht="42" customHeight="1">
      <c r="A58">
        <v>4</v>
      </c>
      <c r="B58" s="85" t="s">
        <v>91</v>
      </c>
      <c r="C58" s="78">
        <f>320/2</f>
        <v>160</v>
      </c>
      <c r="D58" s="78">
        <f>336/2</f>
        <v>168</v>
      </c>
      <c r="E58" s="78">
        <v>352</v>
      </c>
      <c r="F58" s="78">
        <v>368</v>
      </c>
      <c r="G58" s="29"/>
      <c r="H58" s="25"/>
      <c r="I58" s="76"/>
      <c r="J58" s="129"/>
      <c r="K58" s="130"/>
      <c r="L58" s="130"/>
      <c r="M58" s="130"/>
      <c r="N58" s="130"/>
      <c r="R58" s="99"/>
      <c r="S58" s="100"/>
      <c r="T58" s="100"/>
      <c r="U58" s="100"/>
      <c r="V58" s="100"/>
    </row>
    <row r="59" spans="1:9" ht="15">
      <c r="A59">
        <v>5</v>
      </c>
      <c r="B59" s="85" t="s">
        <v>81</v>
      </c>
      <c r="C59" s="78">
        <v>30</v>
      </c>
      <c r="D59" s="78">
        <v>30</v>
      </c>
      <c r="E59" s="78">
        <v>30</v>
      </c>
      <c r="F59" s="78">
        <v>30</v>
      </c>
      <c r="G59" s="29"/>
      <c r="H59" s="25"/>
      <c r="I59" s="81"/>
    </row>
    <row r="60" spans="1:14" ht="21.75" customHeight="1">
      <c r="A60">
        <v>6</v>
      </c>
      <c r="B60" s="85" t="s">
        <v>46</v>
      </c>
      <c r="C60" s="78">
        <v>20</v>
      </c>
      <c r="D60" s="78"/>
      <c r="E60" s="78"/>
      <c r="F60" s="78"/>
      <c r="G60" s="29"/>
      <c r="H60" s="25"/>
      <c r="I60" s="76"/>
      <c r="J60" s="129"/>
      <c r="K60" s="130"/>
      <c r="L60" s="130"/>
      <c r="M60" s="130"/>
      <c r="N60" s="130"/>
    </row>
    <row r="61" spans="1:9" ht="15">
      <c r="A61">
        <v>7</v>
      </c>
      <c r="B61" s="85" t="s">
        <v>90</v>
      </c>
      <c r="C61" s="78">
        <v>20</v>
      </c>
      <c r="D61" s="78">
        <v>20</v>
      </c>
      <c r="E61" s="78">
        <v>20</v>
      </c>
      <c r="F61" s="78">
        <v>20</v>
      </c>
      <c r="G61" s="29"/>
      <c r="H61" s="25"/>
      <c r="I61" s="81"/>
    </row>
    <row r="62" spans="1:9" ht="15">
      <c r="A62">
        <v>8</v>
      </c>
      <c r="B62" s="86" t="s">
        <v>47</v>
      </c>
      <c r="C62" s="79">
        <v>20</v>
      </c>
      <c r="D62" s="79"/>
      <c r="E62" s="79"/>
      <c r="F62" s="79"/>
      <c r="G62" s="29"/>
      <c r="H62" s="25"/>
      <c r="I62" s="25"/>
    </row>
    <row r="63" spans="1:8" s="1" customFormat="1" ht="15">
      <c r="A63" s="1">
        <v>9</v>
      </c>
      <c r="B63" s="87" t="s">
        <v>48</v>
      </c>
      <c r="C63" s="79">
        <v>15</v>
      </c>
      <c r="D63" s="79"/>
      <c r="E63" s="79"/>
      <c r="F63" s="79"/>
      <c r="G63" s="80"/>
      <c r="H63" s="32"/>
    </row>
    <row r="64" spans="1:8" s="1" customFormat="1" ht="15">
      <c r="A64" s="1">
        <v>10</v>
      </c>
      <c r="B64" s="87" t="s">
        <v>50</v>
      </c>
      <c r="C64" s="79">
        <v>15</v>
      </c>
      <c r="D64" s="79">
        <v>15</v>
      </c>
      <c r="E64" s="79">
        <v>15</v>
      </c>
      <c r="F64" s="79">
        <v>15</v>
      </c>
      <c r="G64" s="80"/>
      <c r="H64" s="32"/>
    </row>
    <row r="65" spans="1:8" s="1" customFormat="1" ht="15">
      <c r="A65" s="1">
        <v>11</v>
      </c>
      <c r="B65" s="87" t="s">
        <v>49</v>
      </c>
      <c r="C65" s="79">
        <v>5</v>
      </c>
      <c r="D65" s="79">
        <v>5</v>
      </c>
      <c r="E65" s="79">
        <v>5</v>
      </c>
      <c r="F65" s="79">
        <v>5</v>
      </c>
      <c r="G65" s="80"/>
      <c r="H65" s="32"/>
    </row>
    <row r="66" spans="1:8" s="1" customFormat="1" ht="15">
      <c r="A66" s="1">
        <v>12</v>
      </c>
      <c r="B66" s="87" t="s">
        <v>51</v>
      </c>
      <c r="C66" s="79">
        <v>35</v>
      </c>
      <c r="D66" s="79">
        <v>15</v>
      </c>
      <c r="E66" s="79">
        <v>0</v>
      </c>
      <c r="F66" s="79">
        <v>0</v>
      </c>
      <c r="G66" s="80"/>
      <c r="H66" s="32"/>
    </row>
    <row r="67" spans="1:8" s="1" customFormat="1" ht="15">
      <c r="A67" s="1">
        <v>13</v>
      </c>
      <c r="B67" s="87" t="s">
        <v>79</v>
      </c>
      <c r="C67" s="79">
        <v>20</v>
      </c>
      <c r="D67" s="79"/>
      <c r="E67" s="79"/>
      <c r="F67" s="79"/>
      <c r="G67" s="80"/>
      <c r="H67" s="32"/>
    </row>
    <row r="68" spans="1:9" ht="15.75" thickBot="1">
      <c r="A68" s="1">
        <v>14</v>
      </c>
      <c r="B68" s="41" t="s">
        <v>92</v>
      </c>
      <c r="C68" s="57">
        <v>1</v>
      </c>
      <c r="D68" s="57">
        <v>1</v>
      </c>
      <c r="E68" s="57">
        <v>1</v>
      </c>
      <c r="F68" s="57">
        <v>1</v>
      </c>
      <c r="G68" s="25"/>
      <c r="H68" s="45"/>
      <c r="I68" s="45"/>
    </row>
    <row r="69" spans="2:17" s="1" customFormat="1" ht="15.75" thickBot="1">
      <c r="B69" s="30" t="s">
        <v>7</v>
      </c>
      <c r="C69" s="59">
        <f>SUM(C55:C68)</f>
        <v>641</v>
      </c>
      <c r="D69" s="59">
        <f>SUM(D55:D68)</f>
        <v>804</v>
      </c>
      <c r="E69" s="59">
        <f>SUM(E55:E68)</f>
        <v>1073</v>
      </c>
      <c r="F69" s="59">
        <f>SUM(F55:F68)</f>
        <v>1089</v>
      </c>
      <c r="G69" s="32"/>
      <c r="H69" s="32"/>
      <c r="I69" s="32"/>
      <c r="Q69" s="96"/>
    </row>
    <row r="70" spans="2:9" ht="15.75" thickBot="1">
      <c r="B70" s="26"/>
      <c r="C70" s="57"/>
      <c r="D70" s="57"/>
      <c r="E70" s="57"/>
      <c r="F70" s="57"/>
      <c r="G70" s="25"/>
      <c r="H70" s="25"/>
      <c r="I70" s="25"/>
    </row>
    <row r="71" spans="2:9" s="18" customFormat="1" ht="15.75" thickBot="1">
      <c r="B71" s="33" t="s">
        <v>8</v>
      </c>
      <c r="C71" s="61">
        <f>C51+C69</f>
        <v>-1376</v>
      </c>
      <c r="D71" s="61">
        <f>D51+D69</f>
        <v>247</v>
      </c>
      <c r="E71" s="61">
        <f>E51+E69</f>
        <v>501</v>
      </c>
      <c r="F71" s="61">
        <f>F51+F69</f>
        <v>502</v>
      </c>
      <c r="G71" s="34"/>
      <c r="H71" s="34"/>
      <c r="I71" s="34"/>
    </row>
    <row r="72" spans="2:9" s="18" customFormat="1" ht="15">
      <c r="B72" s="27" t="s">
        <v>9</v>
      </c>
      <c r="C72" s="62">
        <f>C71</f>
        <v>-1376</v>
      </c>
      <c r="D72" s="62">
        <f>C72+D71</f>
        <v>-1129</v>
      </c>
      <c r="E72" s="62">
        <f>D72+E71</f>
        <v>-628</v>
      </c>
      <c r="F72" s="62">
        <f>E72+F71</f>
        <v>-126</v>
      </c>
      <c r="G72" s="34"/>
      <c r="H72" s="34"/>
      <c r="I72" s="34"/>
    </row>
    <row r="73" spans="2:9" ht="15">
      <c r="B73" s="26"/>
      <c r="C73" s="57"/>
      <c r="D73" s="57"/>
      <c r="E73" s="57"/>
      <c r="F73" s="57"/>
      <c r="G73" s="25"/>
      <c r="H73" s="25"/>
      <c r="I73" s="25"/>
    </row>
    <row r="74" spans="2:9" ht="15">
      <c r="B74" s="26" t="s">
        <v>18</v>
      </c>
      <c r="C74" s="57">
        <v>1376</v>
      </c>
      <c r="D74" s="57">
        <v>-247</v>
      </c>
      <c r="E74" s="57">
        <v>-501</v>
      </c>
      <c r="F74" s="57">
        <v>-502</v>
      </c>
      <c r="G74" s="25"/>
      <c r="H74" s="25"/>
      <c r="I74" s="25"/>
    </row>
    <row r="75" spans="2:9" ht="15">
      <c r="B75" s="26"/>
      <c r="C75" s="57"/>
      <c r="D75" s="57"/>
      <c r="E75" s="57"/>
      <c r="F75" s="57"/>
      <c r="G75" s="25"/>
      <c r="H75" s="25"/>
      <c r="I75" s="25"/>
    </row>
    <row r="76" spans="2:7" ht="15.75" thickBot="1">
      <c r="B76" s="35" t="s">
        <v>10</v>
      </c>
      <c r="C76" s="63">
        <f>+C24+C27+C28+C29+C30+C31+C32+C33+C71+C74</f>
        <v>25027</v>
      </c>
      <c r="D76" s="63">
        <f>+D24+D27+D28+D29+D30+D31+D32+D33+D71+D74</f>
        <v>23303</v>
      </c>
      <c r="E76" s="63">
        <f>+E24+E27+E28+E29+E30+E31+E32+E33+E71+E74</f>
        <v>21664</v>
      </c>
      <c r="F76" s="63">
        <f>+F24+F27+F28+F29+F30+F31+F32+F33+F71+F74</f>
        <v>21050</v>
      </c>
      <c r="G76" s="25"/>
    </row>
    <row r="77" spans="2:14" ht="15.75" thickBot="1">
      <c r="B77" s="3"/>
      <c r="C77" s="64"/>
      <c r="D77" s="64"/>
      <c r="E77" s="64"/>
      <c r="F77" s="64"/>
      <c r="G77" s="25"/>
      <c r="N77" s="5"/>
    </row>
    <row r="78" spans="2:14" ht="15">
      <c r="B78" s="36" t="s">
        <v>11</v>
      </c>
      <c r="C78" s="65"/>
      <c r="D78" s="65"/>
      <c r="E78" s="65"/>
      <c r="F78" s="66"/>
      <c r="G78" s="25"/>
      <c r="N78" s="5"/>
    </row>
    <row r="79" spans="2:14" ht="15">
      <c r="B79" s="94" t="s">
        <v>65</v>
      </c>
      <c r="C79" s="57">
        <v>-13880</v>
      </c>
      <c r="D79" s="57">
        <v>-12063</v>
      </c>
      <c r="E79" s="57">
        <v>-10254</v>
      </c>
      <c r="F79" s="67">
        <v>-9469</v>
      </c>
      <c r="G79" s="25"/>
      <c r="M79" s="21"/>
      <c r="N79" s="5"/>
    </row>
    <row r="80" spans="2:14" ht="15">
      <c r="B80" s="94" t="s">
        <v>12</v>
      </c>
      <c r="C80" s="57">
        <v>-11074</v>
      </c>
      <c r="D80" s="57">
        <v>-11240</v>
      </c>
      <c r="E80" s="57">
        <v>-11410</v>
      </c>
      <c r="F80" s="67">
        <v>-11581</v>
      </c>
      <c r="G80" s="3"/>
      <c r="H80" s="20"/>
      <c r="I80" s="20"/>
      <c r="J80" s="21"/>
      <c r="K80" s="21"/>
      <c r="L80" s="21"/>
      <c r="M80" s="21"/>
      <c r="N80" s="5"/>
    </row>
    <row r="81" spans="2:14" ht="15">
      <c r="B81" s="94" t="s">
        <v>66</v>
      </c>
      <c r="C81" s="57">
        <v>-73</v>
      </c>
      <c r="D81" s="57"/>
      <c r="E81" s="57"/>
      <c r="F81" s="57"/>
      <c r="G81" s="3"/>
      <c r="H81" s="20"/>
      <c r="I81" s="20"/>
      <c r="J81" s="21"/>
      <c r="K81" s="21"/>
      <c r="L81" s="21"/>
      <c r="M81" s="21"/>
      <c r="N81" s="5"/>
    </row>
    <row r="82" spans="2:14" ht="15">
      <c r="B82" s="37"/>
      <c r="C82" s="57"/>
      <c r="D82" s="57"/>
      <c r="E82" s="57"/>
      <c r="F82" s="67"/>
      <c r="G82" s="3"/>
      <c r="H82" s="20"/>
      <c r="I82" s="90"/>
      <c r="J82" s="21"/>
      <c r="K82" s="21"/>
      <c r="L82" s="21"/>
      <c r="M82" s="21"/>
      <c r="N82" s="5"/>
    </row>
    <row r="83" spans="2:14" ht="16.5" thickBot="1">
      <c r="B83" s="38" t="s">
        <v>13</v>
      </c>
      <c r="C83" s="68">
        <f>+SUM(C78:C80)+C81+C82</f>
        <v>-25027</v>
      </c>
      <c r="D83" s="68">
        <f>+SUM(D78:D80)+D81+D82</f>
        <v>-23303</v>
      </c>
      <c r="E83" s="68">
        <f>+SUM(E78:E80)+E81+E82</f>
        <v>-21664</v>
      </c>
      <c r="F83" s="68">
        <f>+SUM(F78:F80)+F81+F82</f>
        <v>-21050</v>
      </c>
      <c r="G83" s="3"/>
      <c r="H83" s="19"/>
      <c r="I83" s="19"/>
      <c r="J83" s="17"/>
      <c r="K83" s="17"/>
      <c r="L83" s="17"/>
      <c r="M83" s="17"/>
      <c r="N83" s="5"/>
    </row>
    <row r="84" spans="2:14" ht="15.75" hidden="1">
      <c r="B84" s="39"/>
      <c r="C84" s="64">
        <f>+C83+C76</f>
        <v>0</v>
      </c>
      <c r="D84" s="64">
        <f>+D83+D76</f>
        <v>0</v>
      </c>
      <c r="E84" s="64">
        <f>+E83+E76</f>
        <v>0</v>
      </c>
      <c r="F84" s="64">
        <f>+F83+F76</f>
        <v>0</v>
      </c>
      <c r="G84" s="3"/>
      <c r="H84" s="19"/>
      <c r="I84" s="19"/>
      <c r="J84" s="17"/>
      <c r="K84" s="17"/>
      <c r="L84" s="17"/>
      <c r="M84" s="17"/>
      <c r="N84" s="5"/>
    </row>
    <row r="85" spans="2:14" ht="16.5" thickBot="1">
      <c r="B85" s="39"/>
      <c r="C85" s="64"/>
      <c r="D85" s="64"/>
      <c r="E85" s="64"/>
      <c r="F85" s="64"/>
      <c r="G85" s="3"/>
      <c r="H85" s="19"/>
      <c r="I85" s="19"/>
      <c r="J85" s="17"/>
      <c r="K85" s="17"/>
      <c r="L85" s="17"/>
      <c r="M85" s="17"/>
      <c r="N85" s="5"/>
    </row>
    <row r="86" spans="2:14" ht="15">
      <c r="B86" s="40" t="s">
        <v>14</v>
      </c>
      <c r="C86" s="56"/>
      <c r="D86" s="56"/>
      <c r="E86" s="56"/>
      <c r="F86" s="56"/>
      <c r="G86" s="3"/>
      <c r="H86" s="5"/>
      <c r="I86" s="5"/>
      <c r="J86" s="5"/>
      <c r="K86" s="5"/>
      <c r="L86" s="5"/>
      <c r="M86" s="5"/>
      <c r="N86" s="5"/>
    </row>
    <row r="87" spans="2:7" ht="15">
      <c r="B87" s="41" t="s">
        <v>15</v>
      </c>
      <c r="C87" s="57">
        <v>3621</v>
      </c>
      <c r="D87" s="57">
        <f>+C89</f>
        <v>4997</v>
      </c>
      <c r="E87" s="57">
        <f>+D89</f>
        <v>4750</v>
      </c>
      <c r="F87" s="57">
        <f>+E89</f>
        <v>4249</v>
      </c>
      <c r="G87" s="25"/>
    </row>
    <row r="88" spans="2:7" ht="15">
      <c r="B88" s="41" t="s">
        <v>16</v>
      </c>
      <c r="C88" s="57">
        <f>+C74</f>
        <v>1376</v>
      </c>
      <c r="D88" s="57">
        <f>+D74</f>
        <v>-247</v>
      </c>
      <c r="E88" s="57">
        <f>+E74</f>
        <v>-501</v>
      </c>
      <c r="F88" s="57">
        <f>+F74</f>
        <v>-502</v>
      </c>
      <c r="G88" s="25"/>
    </row>
    <row r="89" spans="2:7" ht="15.75" thickBot="1">
      <c r="B89" s="42" t="s">
        <v>30</v>
      </c>
      <c r="C89" s="68">
        <f>+SUM(C87:C88)</f>
        <v>4997</v>
      </c>
      <c r="D89" s="68">
        <f>+SUM(D87:D88)</f>
        <v>4750</v>
      </c>
      <c r="E89" s="68">
        <f>+SUM(E87:E88)</f>
        <v>4249</v>
      </c>
      <c r="F89" s="68">
        <f>+SUM(F87:F88)</f>
        <v>3747</v>
      </c>
      <c r="G89" s="25"/>
    </row>
    <row r="90" spans="2:7" ht="15">
      <c r="B90" s="25"/>
      <c r="C90" s="43"/>
      <c r="D90" s="43"/>
      <c r="E90" s="43"/>
      <c r="F90" s="43"/>
      <c r="G90" s="25"/>
    </row>
    <row r="91" spans="2:7" ht="15" hidden="1">
      <c r="B91" s="25" t="s">
        <v>17</v>
      </c>
      <c r="C91" s="44">
        <f>+C89/C76*100</f>
        <v>19.96643624885124</v>
      </c>
      <c r="D91" s="44">
        <f>+D89/D76*100</f>
        <v>20.383641591211433</v>
      </c>
      <c r="E91" s="44">
        <f>+E89/E76*100</f>
        <v>19.61318316100443</v>
      </c>
      <c r="F91" s="44">
        <f>+F89/F76*100</f>
        <v>17.80047505938242</v>
      </c>
      <c r="G91" s="25"/>
    </row>
    <row r="92" spans="2:7" ht="15">
      <c r="B92" s="25"/>
      <c r="C92" s="43"/>
      <c r="D92" s="43"/>
      <c r="E92" s="43"/>
      <c r="F92" s="43"/>
      <c r="G92" s="25"/>
    </row>
    <row r="93" spans="2:9" ht="15">
      <c r="B93" s="25"/>
      <c r="C93" s="75">
        <f>+C83+C76</f>
        <v>0</v>
      </c>
      <c r="D93" s="75">
        <f>+D83+D76</f>
        <v>0</v>
      </c>
      <c r="E93" s="75">
        <f>+E83+E76</f>
        <v>0</v>
      </c>
      <c r="F93" s="75">
        <f>+F83+F76</f>
        <v>0</v>
      </c>
      <c r="G93" s="25"/>
      <c r="I93" s="91"/>
    </row>
    <row r="94" spans="2:7" ht="15">
      <c r="B94" s="25"/>
      <c r="C94" s="43"/>
      <c r="D94" s="43"/>
      <c r="E94" s="43"/>
      <c r="F94" s="43"/>
      <c r="G94" s="25"/>
    </row>
    <row r="95" spans="2:7" ht="15">
      <c r="B95" s="25"/>
      <c r="C95" s="43"/>
      <c r="D95" s="43"/>
      <c r="E95" s="43"/>
      <c r="F95" s="43"/>
      <c r="G95" s="25"/>
    </row>
    <row r="96" spans="2:7" ht="15" hidden="1">
      <c r="B96" s="25"/>
      <c r="C96" s="25"/>
      <c r="D96" s="25"/>
      <c r="E96" s="25"/>
      <c r="F96" s="25"/>
      <c r="G96" s="25"/>
    </row>
    <row r="97" spans="2:7" ht="15" hidden="1">
      <c r="B97" s="34" t="s">
        <v>22</v>
      </c>
      <c r="C97" s="34"/>
      <c r="D97" s="34"/>
      <c r="E97" s="34"/>
      <c r="F97" s="34"/>
      <c r="G97" s="25"/>
    </row>
    <row r="98" spans="2:7" ht="15" hidden="1">
      <c r="B98" s="34" t="s">
        <v>19</v>
      </c>
      <c r="C98" s="34"/>
      <c r="D98" s="34"/>
      <c r="E98" s="34"/>
      <c r="F98" s="34"/>
      <c r="G98" s="25"/>
    </row>
    <row r="99" spans="2:7" ht="15" hidden="1">
      <c r="B99" s="25" t="s">
        <v>20</v>
      </c>
      <c r="C99" s="45"/>
      <c r="D99" s="45"/>
      <c r="E99" s="45"/>
      <c r="F99" s="45"/>
      <c r="G99" s="25"/>
    </row>
    <row r="100" spans="2:7" ht="15" hidden="1">
      <c r="B100" s="25" t="s">
        <v>21</v>
      </c>
      <c r="C100" s="25"/>
      <c r="D100" s="25"/>
      <c r="E100" s="25"/>
      <c r="F100" s="25"/>
      <c r="G100" s="25"/>
    </row>
    <row r="101" spans="2:7" ht="15">
      <c r="B101" s="3"/>
      <c r="C101" s="89"/>
      <c r="D101" s="89"/>
      <c r="E101" s="89"/>
      <c r="F101" s="89"/>
      <c r="G101" s="25"/>
    </row>
    <row r="102" spans="2:7" ht="15">
      <c r="B102" s="25"/>
      <c r="C102" s="75"/>
      <c r="D102" s="75"/>
      <c r="E102" s="75"/>
      <c r="F102" s="75"/>
      <c r="G102" s="25"/>
    </row>
    <row r="104" ht="15">
      <c r="C104" s="103"/>
    </row>
  </sheetData>
  <sheetProtection/>
  <mergeCells count="3">
    <mergeCell ref="J55:N55"/>
    <mergeCell ref="J58:N58"/>
    <mergeCell ref="J60:N60"/>
  </mergeCells>
  <printOptions/>
  <pageMargins left="0.75" right="0.75" top="0.48" bottom="0.35" header="0.5" footer="0.3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65"/>
  <sheetViews>
    <sheetView zoomScalePageLayoutView="0" workbookViewId="0" topLeftCell="A40">
      <selection activeCell="K70" sqref="K70"/>
    </sheetView>
  </sheetViews>
  <sheetFormatPr defaultColWidth="9.140625" defaultRowHeight="15"/>
  <cols>
    <col min="2" max="2" width="63.57421875" style="0" customWidth="1"/>
    <col min="3" max="3" width="10.421875" style="0" customWidth="1"/>
    <col min="4" max="4" width="8.140625" style="0" customWidth="1"/>
    <col min="5" max="5" width="8.00390625" style="0" customWidth="1"/>
    <col min="6" max="6" width="7.8515625" style="0" customWidth="1"/>
    <col min="11" max="11" width="16.8515625" style="0" customWidth="1"/>
  </cols>
  <sheetData>
    <row r="1" ht="18.75">
      <c r="B1" s="126" t="s">
        <v>95</v>
      </c>
    </row>
    <row r="2" ht="15">
      <c r="B2" s="99"/>
    </row>
    <row r="3" spans="2:11" ht="15">
      <c r="B3" s="117" t="s">
        <v>96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11" ht="15">
      <c r="B4" s="117" t="s">
        <v>102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2:11" ht="15">
      <c r="B5" s="117" t="s">
        <v>97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2:11" ht="15"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2:11" ht="15">
      <c r="B7" s="117" t="s">
        <v>103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2:11" ht="15">
      <c r="B8" s="117" t="s">
        <v>98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2:11" ht="15"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2:11" ht="15">
      <c r="B10" s="117" t="s">
        <v>99</v>
      </c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">
      <c r="B11" s="117" t="s">
        <v>100</v>
      </c>
      <c r="C11" s="117"/>
      <c r="D11" s="117"/>
      <c r="E11" s="117"/>
      <c r="F11" s="117"/>
      <c r="G11" s="117"/>
      <c r="H11" s="117"/>
      <c r="I11" s="117"/>
      <c r="J11" s="117"/>
      <c r="K11" s="117"/>
    </row>
    <row r="12" spans="2:11" ht="15">
      <c r="B12" s="117" t="s">
        <v>101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2:11" ht="15"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2:11" ht="15">
      <c r="B14" t="s">
        <v>121</v>
      </c>
      <c r="C14" s="117"/>
      <c r="D14" s="117"/>
      <c r="E14" s="117"/>
      <c r="F14" s="117"/>
      <c r="G14" s="117"/>
      <c r="H14" s="117"/>
      <c r="I14" s="117"/>
      <c r="J14" s="117"/>
      <c r="K14" s="117"/>
    </row>
    <row r="15" spans="2:11" ht="15"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2:9" ht="15">
      <c r="B16" t="s">
        <v>29</v>
      </c>
      <c r="D16" s="7"/>
      <c r="E16" s="7"/>
      <c r="F16" s="7"/>
      <c r="G16" s="7"/>
      <c r="H16" s="7"/>
      <c r="I16" s="7"/>
    </row>
    <row r="17" spans="2:9" ht="15.75" thickBot="1">
      <c r="B17" s="116" t="s">
        <v>93</v>
      </c>
      <c r="C17" s="5"/>
      <c r="D17" s="7"/>
      <c r="E17" s="7"/>
      <c r="F17" s="7"/>
      <c r="G17" s="7"/>
      <c r="H17" s="7"/>
      <c r="I17" s="7"/>
    </row>
    <row r="18" spans="2:13" ht="15">
      <c r="B18" s="6"/>
      <c r="C18" s="12" t="s">
        <v>0</v>
      </c>
      <c r="D18" s="12" t="s">
        <v>1</v>
      </c>
      <c r="E18" s="12" t="s">
        <v>28</v>
      </c>
      <c r="F18" s="12" t="s">
        <v>35</v>
      </c>
      <c r="G18" s="7"/>
      <c r="H18" s="7"/>
      <c r="I18" s="7"/>
      <c r="J18" s="3"/>
      <c r="K18" s="3"/>
      <c r="L18" s="3"/>
      <c r="M18" s="3"/>
    </row>
    <row r="19" spans="2:13" ht="15">
      <c r="B19" s="5"/>
      <c r="C19" s="55" t="s">
        <v>2</v>
      </c>
      <c r="D19" s="55" t="s">
        <v>2</v>
      </c>
      <c r="E19" s="55" t="s">
        <v>2</v>
      </c>
      <c r="F19" s="55" t="s">
        <v>2</v>
      </c>
      <c r="G19" s="7"/>
      <c r="H19" s="7"/>
      <c r="I19" s="7"/>
      <c r="J19" s="3"/>
      <c r="K19" s="3"/>
      <c r="L19" s="3"/>
      <c r="M19" s="3"/>
    </row>
    <row r="20" spans="2:25" ht="15.75" thickBot="1">
      <c r="B20" s="5"/>
      <c r="C20" s="55"/>
      <c r="D20" s="55"/>
      <c r="E20" s="55"/>
      <c r="F20" s="55"/>
      <c r="G20" s="7"/>
      <c r="H20" s="7"/>
      <c r="I20" s="7"/>
      <c r="J20" s="3"/>
      <c r="K20" s="3"/>
      <c r="L20" s="3"/>
      <c r="M20" s="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2:25" ht="15">
      <c r="B21" s="53" t="s">
        <v>37</v>
      </c>
      <c r="C21" s="14">
        <v>21130</v>
      </c>
      <c r="D21" s="14">
        <v>9906</v>
      </c>
      <c r="E21" s="14">
        <v>4636</v>
      </c>
      <c r="F21" s="14">
        <v>3182</v>
      </c>
      <c r="G21" s="7"/>
      <c r="H21" s="7"/>
      <c r="I21" s="7"/>
      <c r="J21" s="3"/>
      <c r="K21" s="3"/>
      <c r="L21" s="3"/>
      <c r="M21" s="3"/>
      <c r="N21" s="5"/>
      <c r="O21" s="5"/>
      <c r="P21" s="5"/>
      <c r="Q21" s="5"/>
      <c r="R21" s="105"/>
      <c r="S21" s="5"/>
      <c r="T21" s="5"/>
      <c r="U21" s="5"/>
      <c r="V21" s="5"/>
      <c r="W21" s="5"/>
      <c r="X21" s="5"/>
      <c r="Y21" s="5"/>
    </row>
    <row r="22" spans="2:25" ht="15">
      <c r="B22" s="23" t="s">
        <v>38</v>
      </c>
      <c r="C22" s="16">
        <v>19054</v>
      </c>
      <c r="D22" s="16">
        <v>21247</v>
      </c>
      <c r="E22" s="16">
        <v>14310</v>
      </c>
      <c r="F22" s="16">
        <v>22360</v>
      </c>
      <c r="G22" s="7"/>
      <c r="H22" s="7"/>
      <c r="I22" s="7"/>
      <c r="J22" s="3"/>
      <c r="K22" s="3"/>
      <c r="L22" s="3"/>
      <c r="M22" s="3"/>
      <c r="N22" s="5"/>
      <c r="O22" s="5"/>
      <c r="P22" s="5"/>
      <c r="Q22" s="5"/>
      <c r="R22" s="105"/>
      <c r="S22" s="5"/>
      <c r="T22" s="5"/>
      <c r="U22" s="5"/>
      <c r="V22" s="5"/>
      <c r="W22" s="5"/>
      <c r="X22" s="5"/>
      <c r="Y22" s="5"/>
    </row>
    <row r="23" spans="2:25" ht="15">
      <c r="B23" s="23" t="s">
        <v>67</v>
      </c>
      <c r="C23" s="16">
        <v>2817</v>
      </c>
      <c r="D23" s="16"/>
      <c r="E23" s="16"/>
      <c r="F23" s="16"/>
      <c r="G23" s="7"/>
      <c r="H23" s="7"/>
      <c r="I23" s="7"/>
      <c r="J23" s="3"/>
      <c r="K23" s="3"/>
      <c r="L23" s="3"/>
      <c r="M23" s="3"/>
      <c r="N23" s="5"/>
      <c r="O23" s="5"/>
      <c r="P23" s="5"/>
      <c r="Q23" s="5"/>
      <c r="R23" s="105"/>
      <c r="S23" s="5"/>
      <c r="T23" s="5"/>
      <c r="U23" s="5"/>
      <c r="V23" s="5"/>
      <c r="W23" s="5"/>
      <c r="X23" s="5"/>
      <c r="Y23" s="5"/>
    </row>
    <row r="24" spans="2:25" ht="15">
      <c r="B24" s="23" t="s">
        <v>68</v>
      </c>
      <c r="C24" s="16">
        <v>200</v>
      </c>
      <c r="D24" s="16"/>
      <c r="E24" s="16"/>
      <c r="F24" s="16"/>
      <c r="G24" s="7"/>
      <c r="H24" s="7"/>
      <c r="I24" s="7"/>
      <c r="J24" s="3"/>
      <c r="K24" s="3"/>
      <c r="L24" s="3"/>
      <c r="M24" s="3"/>
      <c r="N24" s="5"/>
      <c r="O24" s="5"/>
      <c r="P24" s="5"/>
      <c r="Q24" s="5"/>
      <c r="R24" s="105"/>
      <c r="S24" s="5"/>
      <c r="T24" s="5"/>
      <c r="U24" s="5"/>
      <c r="V24" s="5"/>
      <c r="W24" s="5"/>
      <c r="X24" s="5"/>
      <c r="Y24" s="5"/>
    </row>
    <row r="25" spans="2:25" ht="15">
      <c r="B25" s="23" t="s">
        <v>69</v>
      </c>
      <c r="C25" s="16">
        <v>200</v>
      </c>
      <c r="D25" s="16"/>
      <c r="E25" s="16"/>
      <c r="F25" s="16"/>
      <c r="G25" s="7"/>
      <c r="H25" s="7"/>
      <c r="I25" s="7"/>
      <c r="J25" s="3"/>
      <c r="K25" s="3"/>
      <c r="L25" s="3"/>
      <c r="M25" s="3"/>
      <c r="N25" s="5"/>
      <c r="O25" s="5"/>
      <c r="P25" s="5"/>
      <c r="Q25" s="5"/>
      <c r="R25" s="105"/>
      <c r="S25" s="5"/>
      <c r="T25" s="5"/>
      <c r="U25" s="5"/>
      <c r="V25" s="5"/>
      <c r="W25" s="5"/>
      <c r="X25" s="5"/>
      <c r="Y25" s="5"/>
    </row>
    <row r="26" spans="2:25" ht="15">
      <c r="B26" s="23"/>
      <c r="C26" s="92"/>
      <c r="D26" s="92"/>
      <c r="E26" s="92"/>
      <c r="F26" s="92"/>
      <c r="G26" s="7"/>
      <c r="H26" s="7"/>
      <c r="I26" s="7"/>
      <c r="J26" s="3"/>
      <c r="K26" s="3"/>
      <c r="L26" s="3"/>
      <c r="M26" s="3"/>
      <c r="N26" s="5"/>
      <c r="O26" s="5"/>
      <c r="P26" s="5"/>
      <c r="Q26" s="5"/>
      <c r="R26" s="106"/>
      <c r="S26" s="5"/>
      <c r="T26" s="5"/>
      <c r="U26" s="5"/>
      <c r="V26" s="5"/>
      <c r="W26" s="5"/>
      <c r="X26" s="5"/>
      <c r="Y26" s="5"/>
    </row>
    <row r="27" spans="2:25" ht="15">
      <c r="B27" s="48" t="s">
        <v>32</v>
      </c>
      <c r="C27" s="41"/>
      <c r="D27" s="41"/>
      <c r="E27" s="41"/>
      <c r="F27" s="41"/>
      <c r="G27" s="7"/>
      <c r="H27" s="7"/>
      <c r="I27" s="7"/>
      <c r="J27" s="3"/>
      <c r="K27" s="3"/>
      <c r="L27" s="3"/>
      <c r="M27" s="3"/>
      <c r="N27" s="5"/>
      <c r="O27" s="5"/>
      <c r="P27" s="5"/>
      <c r="Q27" s="5"/>
      <c r="R27" s="3"/>
      <c r="S27" s="5"/>
      <c r="T27" s="5"/>
      <c r="U27" s="5"/>
      <c r="V27" s="5"/>
      <c r="W27" s="5"/>
      <c r="X27" s="5"/>
      <c r="Y27" s="5"/>
    </row>
    <row r="28" spans="2:25" ht="15.75">
      <c r="B28" s="23" t="s">
        <v>82</v>
      </c>
      <c r="C28" s="69">
        <v>-7500</v>
      </c>
      <c r="D28" s="70"/>
      <c r="E28" s="69"/>
      <c r="F28" s="69"/>
      <c r="G28" s="8"/>
      <c r="H28" s="9"/>
      <c r="I28" s="10"/>
      <c r="J28" s="2"/>
      <c r="K28" s="2"/>
      <c r="L28" s="4"/>
      <c r="M28" s="3"/>
      <c r="N28" s="5"/>
      <c r="O28" s="5"/>
      <c r="P28" s="5"/>
      <c r="Q28" s="5"/>
      <c r="R28" s="107"/>
      <c r="S28" s="5"/>
      <c r="T28" s="5"/>
      <c r="U28" s="5"/>
      <c r="V28" s="5"/>
      <c r="W28" s="5"/>
      <c r="X28" s="5"/>
      <c r="Y28" s="5"/>
    </row>
    <row r="29" spans="2:25" ht="15">
      <c r="B29" s="23"/>
      <c r="C29" s="51"/>
      <c r="D29" s="71"/>
      <c r="E29" s="71"/>
      <c r="F29" s="71"/>
      <c r="G29" s="7"/>
      <c r="H29" s="7"/>
      <c r="I29" s="7"/>
      <c r="J29" s="3"/>
      <c r="K29" s="3"/>
      <c r="L29" s="3"/>
      <c r="M29" s="3"/>
      <c r="N29" s="5"/>
      <c r="O29" s="5"/>
      <c r="P29" s="5"/>
      <c r="Q29" s="5"/>
      <c r="R29" s="108"/>
      <c r="S29" s="5"/>
      <c r="T29" s="5"/>
      <c r="U29" s="5"/>
      <c r="V29" s="5"/>
      <c r="W29" s="5"/>
      <c r="X29" s="5"/>
      <c r="Y29" s="5"/>
    </row>
    <row r="30" spans="2:25" ht="15">
      <c r="B30" s="47"/>
      <c r="C30" s="50"/>
      <c r="D30" s="50"/>
      <c r="E30" s="50"/>
      <c r="F30" s="50"/>
      <c r="G30" s="7"/>
      <c r="H30" s="7"/>
      <c r="I30" s="7"/>
      <c r="K30" s="5"/>
      <c r="L30" s="5"/>
      <c r="M30" s="5"/>
      <c r="N30" s="5"/>
      <c r="O30" s="5"/>
      <c r="P30" s="5"/>
      <c r="Q30" s="5"/>
      <c r="R30" s="7"/>
      <c r="S30" s="5"/>
      <c r="T30" s="5"/>
      <c r="U30" s="5"/>
      <c r="V30" s="5"/>
      <c r="W30" s="5"/>
      <c r="X30" s="5"/>
      <c r="Y30" s="5"/>
    </row>
    <row r="31" spans="2:25" ht="15">
      <c r="B31" s="48" t="s">
        <v>23</v>
      </c>
      <c r="C31" s="50"/>
      <c r="D31" s="50"/>
      <c r="E31" s="50"/>
      <c r="F31" s="50"/>
      <c r="G31" s="7"/>
      <c r="H31" s="7"/>
      <c r="I31" s="7"/>
      <c r="K31" s="5"/>
      <c r="L31" s="5"/>
      <c r="M31" s="5"/>
      <c r="N31" s="5"/>
      <c r="O31" s="5"/>
      <c r="P31" s="5"/>
      <c r="Q31" s="5"/>
      <c r="R31" s="7"/>
      <c r="S31" s="5"/>
      <c r="T31" s="5"/>
      <c r="U31" s="5"/>
      <c r="V31" s="5"/>
      <c r="W31" s="5"/>
      <c r="X31" s="5"/>
      <c r="Y31" s="5"/>
    </row>
    <row r="32" spans="2:25" ht="15">
      <c r="B32" s="98" t="s">
        <v>53</v>
      </c>
      <c r="C32" s="50">
        <v>2429</v>
      </c>
      <c r="D32" s="50"/>
      <c r="E32" s="50"/>
      <c r="F32" s="50"/>
      <c r="G32" s="7"/>
      <c r="H32" s="7"/>
      <c r="I32" s="7"/>
      <c r="K32" s="5"/>
      <c r="L32" s="5"/>
      <c r="M32" s="5"/>
      <c r="N32" s="5"/>
      <c r="O32" s="5"/>
      <c r="P32" s="5"/>
      <c r="Q32" s="5"/>
      <c r="R32" s="7"/>
      <c r="S32" s="5"/>
      <c r="T32" s="5"/>
      <c r="U32" s="5"/>
      <c r="V32" s="5"/>
      <c r="W32" s="5"/>
      <c r="X32" s="5"/>
      <c r="Y32" s="5"/>
    </row>
    <row r="33" spans="2:25" ht="15">
      <c r="B33" s="98" t="s">
        <v>54</v>
      </c>
      <c r="C33" s="50">
        <v>300</v>
      </c>
      <c r="D33" s="50"/>
      <c r="E33" s="50"/>
      <c r="F33" s="50"/>
      <c r="G33" s="7"/>
      <c r="H33" s="7"/>
      <c r="I33" s="7"/>
      <c r="K33" s="5"/>
      <c r="L33" s="5"/>
      <c r="M33" s="5"/>
      <c r="N33" s="5"/>
      <c r="O33" s="5"/>
      <c r="P33" s="5"/>
      <c r="Q33" s="5"/>
      <c r="R33" s="7"/>
      <c r="S33" s="5"/>
      <c r="T33" s="5"/>
      <c r="U33" s="5"/>
      <c r="V33" s="5"/>
      <c r="W33" s="5"/>
      <c r="X33" s="5"/>
      <c r="Y33" s="5"/>
    </row>
    <row r="34" spans="2:25" ht="15">
      <c r="B34" s="23" t="s">
        <v>55</v>
      </c>
      <c r="C34" s="50">
        <v>200</v>
      </c>
      <c r="D34" s="50"/>
      <c r="E34" s="50"/>
      <c r="F34" s="50"/>
      <c r="G34" s="128"/>
      <c r="H34" s="127"/>
      <c r="I34" s="127"/>
      <c r="J34" s="127"/>
      <c r="K34" s="128"/>
      <c r="L34" s="5"/>
      <c r="M34" s="5"/>
      <c r="N34" s="5"/>
      <c r="O34" s="5"/>
      <c r="P34" s="5"/>
      <c r="Q34" s="5"/>
      <c r="R34" s="7"/>
      <c r="S34" s="5"/>
      <c r="T34" s="5"/>
      <c r="U34" s="5"/>
      <c r="V34" s="5"/>
      <c r="W34" s="5"/>
      <c r="X34" s="5"/>
      <c r="Y34" s="5"/>
    </row>
    <row r="35" spans="2:25" ht="15">
      <c r="B35" s="47" t="s">
        <v>56</v>
      </c>
      <c r="C35" s="50">
        <v>500</v>
      </c>
      <c r="D35" s="50"/>
      <c r="E35" s="50"/>
      <c r="F35" s="50"/>
      <c r="G35" s="7"/>
      <c r="H35" s="7"/>
      <c r="I35" s="7"/>
      <c r="K35" s="5"/>
      <c r="L35" s="5"/>
      <c r="M35" s="5"/>
      <c r="N35" s="5"/>
      <c r="O35" s="5"/>
      <c r="P35" s="5"/>
      <c r="Q35" s="5"/>
      <c r="R35" s="7"/>
      <c r="S35" s="5"/>
      <c r="T35" s="5"/>
      <c r="U35" s="5"/>
      <c r="V35" s="5"/>
      <c r="W35" s="5"/>
      <c r="X35" s="5"/>
      <c r="Y35" s="5"/>
    </row>
    <row r="36" spans="2:25" ht="15.75" thickBot="1">
      <c r="B36" s="35" t="s">
        <v>24</v>
      </c>
      <c r="C36" s="72">
        <f>+SUM(C21:C35)</f>
        <v>39330</v>
      </c>
      <c r="D36" s="72">
        <f>+SUM(D21:D35)</f>
        <v>31153</v>
      </c>
      <c r="E36" s="72">
        <f>+SUM(E21:E35)</f>
        <v>18946</v>
      </c>
      <c r="F36" s="72">
        <f>+SUM(F21:F35)</f>
        <v>25542</v>
      </c>
      <c r="I36" s="7"/>
      <c r="K36" s="5"/>
      <c r="L36" s="5"/>
      <c r="M36" s="5"/>
      <c r="N36" s="5"/>
      <c r="O36" s="5"/>
      <c r="P36" s="5"/>
      <c r="Q36" s="5"/>
      <c r="R36" s="109"/>
      <c r="S36" s="5"/>
      <c r="T36" s="5"/>
      <c r="U36" s="5"/>
      <c r="V36" s="5"/>
      <c r="W36" s="5"/>
      <c r="X36" s="5"/>
      <c r="Y36" s="5"/>
    </row>
    <row r="37" spans="2:25" ht="18.75" customHeight="1">
      <c r="B37" s="11"/>
      <c r="C37" s="7"/>
      <c r="D37" s="7"/>
      <c r="E37" s="7"/>
      <c r="F37" s="7"/>
      <c r="G37" s="7"/>
      <c r="H37" s="7"/>
      <c r="I37" s="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1:25" ht="15.75" thickBot="1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2:6" ht="15">
      <c r="B39" s="53" t="s">
        <v>25</v>
      </c>
      <c r="C39" s="49"/>
      <c r="D39" s="49"/>
      <c r="E39" s="49"/>
      <c r="F39" s="46"/>
    </row>
    <row r="40" spans="2:6" ht="15">
      <c r="B40" s="48" t="s">
        <v>70</v>
      </c>
      <c r="C40" s="114">
        <v>3217</v>
      </c>
      <c r="D40" s="15"/>
      <c r="E40" s="15"/>
      <c r="F40" s="52"/>
    </row>
    <row r="41" spans="2:6" ht="15">
      <c r="B41" s="48" t="s">
        <v>36</v>
      </c>
      <c r="C41" s="16">
        <v>40184</v>
      </c>
      <c r="D41" s="16">
        <f>+D36</f>
        <v>31153</v>
      </c>
      <c r="E41" s="16">
        <f>+E36</f>
        <v>18946</v>
      </c>
      <c r="F41" s="16">
        <f>+F36</f>
        <v>25542</v>
      </c>
    </row>
    <row r="42" spans="2:6" ht="15">
      <c r="B42" s="48"/>
      <c r="C42" s="92"/>
      <c r="D42" s="92"/>
      <c r="E42" s="92"/>
      <c r="F42" s="93"/>
    </row>
    <row r="43" spans="2:6" ht="15">
      <c r="B43" s="48" t="s">
        <v>120</v>
      </c>
      <c r="C43" s="114">
        <v>-4071</v>
      </c>
      <c r="D43" s="15"/>
      <c r="E43" s="15"/>
      <c r="F43" s="52"/>
    </row>
    <row r="44" spans="2:6" ht="15">
      <c r="B44" s="23"/>
      <c r="C44" s="15"/>
      <c r="D44" s="15"/>
      <c r="E44" s="15"/>
      <c r="F44" s="52"/>
    </row>
    <row r="45" spans="2:6" ht="15">
      <c r="B45" s="48"/>
      <c r="C45" s="15"/>
      <c r="D45" s="15"/>
      <c r="E45" s="15"/>
      <c r="F45" s="52"/>
    </row>
    <row r="46" spans="2:6" ht="15">
      <c r="B46" s="23"/>
      <c r="C46" s="15"/>
      <c r="D46" s="15"/>
      <c r="E46" s="15"/>
      <c r="F46" s="52"/>
    </row>
    <row r="47" spans="2:6" ht="15">
      <c r="B47" s="48"/>
      <c r="C47" s="15"/>
      <c r="D47" s="15"/>
      <c r="E47" s="15"/>
      <c r="F47" s="52"/>
    </row>
    <row r="48" spans="2:6" ht="15">
      <c r="B48" s="23"/>
      <c r="C48" s="15"/>
      <c r="D48" s="15"/>
      <c r="E48" s="15"/>
      <c r="F48" s="52"/>
    </row>
    <row r="49" spans="2:6" ht="15.75" thickBot="1">
      <c r="B49" s="54" t="s">
        <v>26</v>
      </c>
      <c r="C49" s="101">
        <f>+SUM(C40:C47)</f>
        <v>39330</v>
      </c>
      <c r="D49" s="101">
        <f>+SUM(D40:D47)</f>
        <v>31153</v>
      </c>
      <c r="E49" s="101">
        <f>+SUM(E40:E47)</f>
        <v>18946</v>
      </c>
      <c r="F49" s="101">
        <f>+SUM(F40:F47)</f>
        <v>25542</v>
      </c>
    </row>
    <row r="50" ht="15">
      <c r="C50" s="91"/>
    </row>
    <row r="52" spans="2:6" ht="15.75" thickBot="1">
      <c r="B52" s="99"/>
      <c r="C52" s="115"/>
      <c r="D52" s="5"/>
      <c r="E52" s="5"/>
      <c r="F52" s="5"/>
    </row>
    <row r="53" spans="2:6" ht="15">
      <c r="B53" s="118" t="s">
        <v>117</v>
      </c>
      <c r="C53" s="49"/>
      <c r="D53" s="5"/>
      <c r="E53" s="5"/>
      <c r="F53" s="5"/>
    </row>
    <row r="54" spans="2:6" ht="15">
      <c r="B54" s="23" t="s">
        <v>124</v>
      </c>
      <c r="C54" s="15">
        <v>-7500</v>
      </c>
      <c r="D54" s="5"/>
      <c r="E54" s="5"/>
      <c r="F54" s="5"/>
    </row>
    <row r="55" spans="2:6" ht="15">
      <c r="B55" s="23" t="s">
        <v>123</v>
      </c>
      <c r="C55" s="15">
        <v>1500</v>
      </c>
      <c r="D55" s="5"/>
      <c r="E55" s="5"/>
      <c r="F55" s="5"/>
    </row>
    <row r="56" spans="2:6" ht="15">
      <c r="B56" s="23" t="s">
        <v>122</v>
      </c>
      <c r="C56" s="15">
        <v>3429</v>
      </c>
      <c r="D56" s="5"/>
      <c r="E56" s="5"/>
      <c r="F56" s="5"/>
    </row>
    <row r="57" spans="2:6" ht="15">
      <c r="B57" s="23" t="s">
        <v>118</v>
      </c>
      <c r="C57" s="15">
        <v>1500</v>
      </c>
      <c r="D57" s="5"/>
      <c r="E57" s="5"/>
      <c r="F57" s="5"/>
    </row>
    <row r="58" spans="2:6" ht="15">
      <c r="B58" s="23" t="s">
        <v>119</v>
      </c>
      <c r="C58" s="15">
        <v>1000</v>
      </c>
      <c r="D58" s="5"/>
      <c r="E58" s="5"/>
      <c r="F58" s="5"/>
    </row>
    <row r="59" spans="2:6" ht="15">
      <c r="B59" s="23"/>
      <c r="C59" s="15"/>
      <c r="D59" s="5"/>
      <c r="E59" s="5"/>
      <c r="F59" s="5"/>
    </row>
    <row r="60" spans="2:6" ht="15">
      <c r="B60" s="119" t="s">
        <v>83</v>
      </c>
      <c r="C60" s="121">
        <v>71</v>
      </c>
      <c r="D60" s="5"/>
      <c r="E60" s="5"/>
      <c r="F60" s="5"/>
    </row>
    <row r="61" spans="2:6" ht="15.75" thickBot="1">
      <c r="B61" s="120"/>
      <c r="C61" s="122"/>
      <c r="D61" s="5"/>
      <c r="E61" s="5"/>
      <c r="F61" s="5"/>
    </row>
    <row r="62" spans="4:6" ht="15">
      <c r="D62" s="5"/>
      <c r="E62" s="5"/>
      <c r="F62" s="5"/>
    </row>
    <row r="63" spans="4:6" ht="15">
      <c r="D63" s="5"/>
      <c r="E63" s="5"/>
      <c r="F63" s="5"/>
    </row>
    <row r="64" spans="4:6" ht="15">
      <c r="D64" s="5"/>
      <c r="E64" s="5"/>
      <c r="F64" s="5"/>
    </row>
    <row r="65" spans="4:6" ht="15">
      <c r="D65" s="5"/>
      <c r="E65" s="5"/>
      <c r="F65" s="5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PageLayoutView="0" workbookViewId="0" topLeftCell="A1">
      <selection activeCell="F22" sqref="C21:F22"/>
    </sheetView>
  </sheetViews>
  <sheetFormatPr defaultColWidth="9.140625" defaultRowHeight="15"/>
  <cols>
    <col min="2" max="2" width="70.8515625" style="0" customWidth="1"/>
    <col min="5" max="5" width="12.28125" style="0" customWidth="1"/>
    <col min="6" max="6" width="16.57421875" style="0" customWidth="1"/>
    <col min="7" max="7" width="13.140625" style="0" customWidth="1"/>
    <col min="9" max="9" width="11.140625" style="0" bestFit="1" customWidth="1"/>
  </cols>
  <sheetData>
    <row r="1" ht="18.75">
      <c r="B1" s="126" t="s">
        <v>104</v>
      </c>
    </row>
    <row r="3" ht="15">
      <c r="B3" t="s">
        <v>110</v>
      </c>
    </row>
    <row r="4" ht="15">
      <c r="B4" t="s">
        <v>105</v>
      </c>
    </row>
    <row r="5" ht="15">
      <c r="B5" t="s">
        <v>106</v>
      </c>
    </row>
    <row r="6" ht="15">
      <c r="B6" t="s">
        <v>107</v>
      </c>
    </row>
    <row r="8" ht="15">
      <c r="B8" t="s">
        <v>111</v>
      </c>
    </row>
    <row r="9" ht="15">
      <c r="B9" t="s">
        <v>108</v>
      </c>
    </row>
    <row r="11" ht="15">
      <c r="B11" t="s">
        <v>109</v>
      </c>
    </row>
    <row r="12" ht="15">
      <c r="B12" t="s">
        <v>112</v>
      </c>
    </row>
    <row r="13" ht="15">
      <c r="B13" t="s">
        <v>113</v>
      </c>
    </row>
    <row r="15" ht="15">
      <c r="B15" t="s">
        <v>114</v>
      </c>
    </row>
    <row r="16" ht="15">
      <c r="B16" t="s">
        <v>115</v>
      </c>
    </row>
    <row r="19" spans="2:3" ht="15">
      <c r="B19" t="s">
        <v>29</v>
      </c>
      <c r="C19" t="s">
        <v>39</v>
      </c>
    </row>
    <row r="20" ht="15">
      <c r="B20" t="s">
        <v>38</v>
      </c>
    </row>
    <row r="21" spans="3:6" ht="15">
      <c r="C21" s="22" t="s">
        <v>0</v>
      </c>
      <c r="D21" s="22" t="s">
        <v>1</v>
      </c>
      <c r="E21" s="22" t="s">
        <v>28</v>
      </c>
      <c r="F21" s="22" t="s">
        <v>35</v>
      </c>
    </row>
    <row r="22" spans="3:6" ht="15">
      <c r="C22" s="22" t="s">
        <v>2</v>
      </c>
      <c r="D22" s="22" t="s">
        <v>2</v>
      </c>
      <c r="E22" s="22" t="s">
        <v>2</v>
      </c>
      <c r="F22" s="22" t="s">
        <v>2</v>
      </c>
    </row>
    <row r="23" spans="3:6" ht="15">
      <c r="C23" s="91"/>
      <c r="D23" s="91"/>
      <c r="E23" s="91"/>
      <c r="F23" s="91"/>
    </row>
    <row r="24" spans="2:10" ht="15">
      <c r="B24" t="s">
        <v>116</v>
      </c>
      <c r="C24" s="91">
        <v>100</v>
      </c>
      <c r="D24" s="91">
        <v>100</v>
      </c>
      <c r="E24" s="91">
        <v>100</v>
      </c>
      <c r="F24" s="91">
        <v>100</v>
      </c>
      <c r="H24" s="110"/>
      <c r="I24" s="111"/>
      <c r="J24" s="112"/>
    </row>
    <row r="25" spans="3:12" ht="15">
      <c r="C25" s="91"/>
      <c r="D25" s="91"/>
      <c r="E25" s="91"/>
      <c r="F25" s="91"/>
      <c r="H25" s="112"/>
      <c r="I25" s="111"/>
      <c r="J25" s="110"/>
      <c r="K25" s="112"/>
      <c r="L25" s="113"/>
    </row>
    <row r="26" spans="2:12" ht="15">
      <c r="B26" t="s">
        <v>72</v>
      </c>
      <c r="C26" s="91">
        <f>-42818+C23+C24</f>
        <v>-42718</v>
      </c>
      <c r="D26" s="91">
        <f>-44537+D23+D24</f>
        <v>-44437</v>
      </c>
      <c r="E26" s="91">
        <f>-46578+E23+E24</f>
        <v>-46478</v>
      </c>
      <c r="F26" s="91">
        <f>-48416+F23+F24</f>
        <v>-48316</v>
      </c>
      <c r="J26" s="112"/>
      <c r="K26" s="112"/>
      <c r="L26" s="111"/>
    </row>
    <row r="27" spans="2:6" ht="15">
      <c r="B27" t="s">
        <v>73</v>
      </c>
      <c r="C27" s="91">
        <v>34480</v>
      </c>
      <c r="D27" s="91">
        <v>35039</v>
      </c>
      <c r="E27" s="91">
        <v>35422</v>
      </c>
      <c r="F27" s="91">
        <v>35832</v>
      </c>
    </row>
    <row r="28" spans="2:6" ht="15">
      <c r="B28" t="s">
        <v>74</v>
      </c>
      <c r="C28" s="91">
        <f>C26+C27</f>
        <v>-8238</v>
      </c>
      <c r="D28" s="91">
        <f>D26+D27</f>
        <v>-9398</v>
      </c>
      <c r="E28" s="91">
        <f>E26+E27</f>
        <v>-11056</v>
      </c>
      <c r="F28" s="91">
        <f>F26+F27</f>
        <v>-12484</v>
      </c>
    </row>
    <row r="29" spans="2:6" ht="15">
      <c r="B29" t="s">
        <v>75</v>
      </c>
      <c r="C29" s="97">
        <v>11467</v>
      </c>
      <c r="D29" s="97">
        <v>10709</v>
      </c>
      <c r="E29" s="97">
        <v>6541</v>
      </c>
      <c r="F29" s="97">
        <v>15714</v>
      </c>
    </row>
    <row r="30" spans="2:6" ht="15">
      <c r="B30" t="s">
        <v>76</v>
      </c>
      <c r="C30" s="91">
        <f>C28+C29</f>
        <v>3229</v>
      </c>
      <c r="D30" s="91">
        <f>D28+D29</f>
        <v>1311</v>
      </c>
      <c r="E30" s="91">
        <f>E28+E29</f>
        <v>-4515</v>
      </c>
      <c r="F30" s="91">
        <f>F28+F29</f>
        <v>3230</v>
      </c>
    </row>
    <row r="31" spans="3:7" ht="15">
      <c r="C31" s="91"/>
      <c r="D31" s="91"/>
      <c r="E31" s="91"/>
      <c r="F31" s="91"/>
      <c r="G31" s="91"/>
    </row>
    <row r="32" spans="2:7" ht="15">
      <c r="B32" t="s">
        <v>77</v>
      </c>
      <c r="C32" s="91">
        <v>-8799</v>
      </c>
      <c r="D32" s="91">
        <f>C33</f>
        <v>-5570</v>
      </c>
      <c r="E32" s="91">
        <f>D33</f>
        <v>-4259</v>
      </c>
      <c r="F32" s="91">
        <f>E33</f>
        <v>-8774</v>
      </c>
      <c r="G32" s="91"/>
    </row>
    <row r="33" spans="2:7" ht="15">
      <c r="B33" t="s">
        <v>78</v>
      </c>
      <c r="C33" s="91">
        <f>C32+C30</f>
        <v>-5570</v>
      </c>
      <c r="D33" s="91">
        <f>D32+D30</f>
        <v>-4259</v>
      </c>
      <c r="E33" s="91">
        <f>E32+E30</f>
        <v>-8774</v>
      </c>
      <c r="F33" s="91">
        <f>F32+F30</f>
        <v>-5544</v>
      </c>
      <c r="G33" s="91"/>
    </row>
    <row r="34" spans="3:7" ht="15">
      <c r="C34" s="91"/>
      <c r="D34" s="91"/>
      <c r="E34" s="91"/>
      <c r="F34" s="91"/>
      <c r="G34" s="91"/>
    </row>
    <row r="35" spans="3:7" ht="15">
      <c r="C35" s="91"/>
      <c r="D35" s="91"/>
      <c r="E35" s="91"/>
      <c r="F35" s="91"/>
      <c r="G35" s="91"/>
    </row>
    <row r="36" spans="3:7" ht="15">
      <c r="C36" s="91"/>
      <c r="D36" s="91"/>
      <c r="E36" s="91"/>
      <c r="F36" s="91"/>
      <c r="G36" s="91"/>
    </row>
    <row r="37" spans="3:7" ht="15">
      <c r="C37" s="91"/>
      <c r="D37" s="91"/>
      <c r="E37" s="91"/>
      <c r="F37" s="91"/>
      <c r="G37" s="91"/>
    </row>
    <row r="38" spans="3:7" ht="15">
      <c r="C38" s="91"/>
      <c r="D38" s="91"/>
      <c r="E38" s="91"/>
      <c r="F38" s="91"/>
      <c r="G38" s="91"/>
    </row>
    <row r="39" spans="3:7" ht="15">
      <c r="C39" s="91"/>
      <c r="D39" s="91"/>
      <c r="E39" s="91"/>
      <c r="F39" s="91"/>
      <c r="G39" s="9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Group Alternative Budget - Revenue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2013-02-13T13:48:25Z</cp:lastPrinted>
  <dcterms:created xsi:type="dcterms:W3CDTF">2011-01-04T22:11:18Z</dcterms:created>
  <dcterms:modified xsi:type="dcterms:W3CDTF">2013-02-13T21:00:52Z</dcterms:modified>
  <cp:category/>
  <cp:version/>
  <cp:contentType/>
  <cp:contentStatus/>
</cp:coreProperties>
</file>